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fault 20% Down" sheetId="1" r:id="rId4"/>
  </sheets>
  <definedNames/>
  <calcPr/>
</workbook>
</file>

<file path=xl/sharedStrings.xml><?xml version="1.0" encoding="utf-8"?>
<sst xmlns="http://schemas.openxmlformats.org/spreadsheetml/2006/main" count="67" uniqueCount="64">
  <si>
    <t>HOLD and Rehab Property Analysis Worksheet</t>
  </si>
  <si>
    <t>Prepared By</t>
  </si>
  <si>
    <t>DATE</t>
  </si>
  <si>
    <t>Client Name</t>
  </si>
  <si>
    <t>Property Address</t>
  </si>
  <si>
    <t>Bedroom</t>
  </si>
  <si>
    <t>List Price</t>
  </si>
  <si>
    <t>Bath</t>
  </si>
  <si>
    <t>Fair Market Value (ARV)</t>
  </si>
  <si>
    <t>Car Garage</t>
  </si>
  <si>
    <t>Reasonable Offer</t>
  </si>
  <si>
    <t>Carport</t>
  </si>
  <si>
    <t>MAO (Max Allowable Offer)</t>
  </si>
  <si>
    <t>LTV + Repairs</t>
  </si>
  <si>
    <t>SQFT</t>
  </si>
  <si>
    <t>Percent Down</t>
  </si>
  <si>
    <t>Down Payment Amount</t>
  </si>
  <si>
    <t>Needed Appraisal</t>
  </si>
  <si>
    <t>Amount Financed</t>
  </si>
  <si>
    <t>Need In Bank</t>
  </si>
  <si>
    <t>Interest Rate</t>
  </si>
  <si>
    <t>Costs of Repairs (Make Ready)</t>
  </si>
  <si>
    <t>Cost to Buy</t>
  </si>
  <si>
    <t>Cap Rate</t>
  </si>
  <si>
    <t>Length of Mortgage (Years)</t>
  </si>
  <si>
    <t>Cash on Cash Return</t>
  </si>
  <si>
    <t>Payment</t>
  </si>
  <si>
    <t>Monthly</t>
  </si>
  <si>
    <t>Annual</t>
  </si>
  <si>
    <t>DSCR</t>
  </si>
  <si>
    <t>Monthly Mortgage Payment</t>
  </si>
  <si>
    <t>Make Ready Repairs</t>
  </si>
  <si>
    <t>Rental Income</t>
  </si>
  <si>
    <t>Unit A</t>
  </si>
  <si>
    <t>Unit B</t>
  </si>
  <si>
    <t>Unit C</t>
  </si>
  <si>
    <t>Unit D</t>
  </si>
  <si>
    <t>Gross Rental Income</t>
  </si>
  <si>
    <t>Vacancy Rate</t>
  </si>
  <si>
    <t>Net Rental Income</t>
  </si>
  <si>
    <t>Expenses</t>
  </si>
  <si>
    <t xml:space="preserve">Monthly </t>
  </si>
  <si>
    <t>Property Management Fees</t>
  </si>
  <si>
    <t>Leasing Costs</t>
  </si>
  <si>
    <t>Maintenance Reserve</t>
  </si>
  <si>
    <t>Utilities</t>
  </si>
  <si>
    <t xml:space="preserve">PropertyTaxes </t>
  </si>
  <si>
    <t>Insurance</t>
  </si>
  <si>
    <t>60sqft x 1%</t>
  </si>
  <si>
    <t>Other (HOA fees, Lawn Care, Trash, etc)</t>
  </si>
  <si>
    <t>Total</t>
  </si>
  <si>
    <t>Total Expenses</t>
  </si>
  <si>
    <t>Expense As % Of Net Rent</t>
  </si>
  <si>
    <t>Net Operating Income</t>
  </si>
  <si>
    <t>Mortgage Payment</t>
  </si>
  <si>
    <t xml:space="preserve">Total Cash In (Downpmt + Repairs + COS) </t>
  </si>
  <si>
    <t>Net Cash Flow</t>
  </si>
  <si>
    <t>Investment Analysis</t>
  </si>
  <si>
    <t>Appreciation Rate (20 YR AVG = 4.0%)</t>
  </si>
  <si>
    <t>Rent Appreciation (20 YR AVG = 3.1%)</t>
  </si>
  <si>
    <t>Cost of Hold 3 Months</t>
  </si>
  <si>
    <t>Cost to Sell Property</t>
  </si>
  <si>
    <t>Cost to Buy Property</t>
  </si>
  <si>
    <t xml:space="preserve">NOTES: This spreadsheet is a model for informational purposes only. All highlighted cells contain numbers that can be changed. Interest rates are based on 30-year averages. It is not meant nor designed to represent what will happen with regards to interest rates, appreciation, rents or vacancy. It is not meant to be a substitute for your own judgement. Neither Wendell Burris or Cross Point Homes, LLC are responsible for errors.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</si>
</sst>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$#,##0;($#,##0)"/>
    <numFmt numFmtId="165" formatCode="$#,##0"/>
    <numFmt numFmtId="166" formatCode="$#,##0;$(#,##0)"/>
    <numFmt numFmtId="167" formatCode="$#,##0.00"/>
    <numFmt numFmtId="168" formatCode="$#,##0.00;($#,##0.00)"/>
    <numFmt numFmtId="169" formatCode="0.0%"/>
    <numFmt numFmtId="170" formatCode=" #,##0 ; (#,##0)"/>
    <numFmt numFmtId="171" formatCode=" #,##0.00 ; (#,##0.00)"/>
  </numFmts>
  <fonts count="17">
    <font>
      <sz val="10.0"/>
      <color rgb="FF000000"/>
      <name val="Arial"/>
    </font>
    <font>
      <b/>
      <sz val="14.0"/>
      <color rgb="FFFFFFFF"/>
      <name val="Arial"/>
    </font>
    <font/>
    <font>
      <sz val="11.0"/>
      <color rgb="FF000000"/>
      <name val="Helvetica Neue"/>
    </font>
    <font>
      <sz val="12.0"/>
      <color rgb="FF000000"/>
      <name val="Arial"/>
    </font>
    <font>
      <u/>
      <sz val="12.0"/>
      <color rgb="FF000000"/>
      <name val="Arial"/>
    </font>
    <font>
      <color theme="1"/>
      <name val="Arial"/>
    </font>
    <font>
      <b/>
      <sz val="12.0"/>
      <color rgb="FF000000"/>
      <name val="Arial"/>
    </font>
    <font>
      <sz val="12.0"/>
      <color rgb="FFBFBFBF"/>
      <name val="Arial"/>
    </font>
    <font>
      <sz val="12.0"/>
      <color theme="1"/>
      <name val="Arial"/>
    </font>
    <font>
      <sz val="12.0"/>
      <color rgb="FF000000"/>
      <name val="Times"/>
    </font>
    <font>
      <sz val="11.0"/>
      <color rgb="FF000000"/>
      <name val="Arial"/>
    </font>
    <font>
      <sz val="12.0"/>
      <color rgb="FF000000"/>
      <name val="Helvetica Neue"/>
    </font>
    <font>
      <b/>
      <sz val="14.0"/>
      <color rgb="FF000000"/>
      <name val="Arial"/>
    </font>
    <font>
      <sz val="12.0"/>
      <color rgb="FF3F3F3F"/>
      <name val="Arial"/>
    </font>
    <font>
      <b/>
      <i/>
      <sz val="12.0"/>
      <color rgb="FFFF0000"/>
      <name val="Arial"/>
    </font>
    <font>
      <sz val="12.0"/>
      <color rgb="FFC0504D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E6B8AF"/>
        <bgColor rgb="FFE6B8AF"/>
      </patternFill>
    </fill>
    <fill>
      <patternFill patternType="solid">
        <fgColor rgb="FFC0C0C0"/>
        <bgColor rgb="FFC0C0C0"/>
      </patternFill>
    </fill>
    <fill>
      <patternFill patternType="solid">
        <fgColor rgb="FFCCCCCC"/>
        <bgColor rgb="FFCCCCCC"/>
      </patternFill>
    </fill>
    <fill>
      <patternFill patternType="solid">
        <fgColor rgb="FFA2C4C9"/>
        <bgColor rgb="FFA2C4C9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0" fontId="2" numFmtId="0" xfId="0" applyBorder="1" applyFont="1"/>
    <xf borderId="3" fillId="0" fontId="1" numFmtId="0" xfId="0" applyAlignment="1" applyBorder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3" fontId="4" numFmtId="0" xfId="0" applyAlignment="1" applyBorder="1" applyFill="1" applyFont="1">
      <alignment shrinkToFit="0" vertical="bottom" wrapText="0"/>
    </xf>
    <xf borderId="2" fillId="0" fontId="5" numFmtId="0" xfId="0" applyAlignment="1" applyBorder="1" applyFont="1">
      <alignment horizontal="left" shrinkToFit="0" vertical="bottom" wrapText="0"/>
    </xf>
    <xf borderId="4" fillId="3" fontId="4" numFmtId="0" xfId="0" applyAlignment="1" applyBorder="1" applyFont="1">
      <alignment shrinkToFit="0" vertical="bottom" wrapText="0"/>
    </xf>
    <xf borderId="1" fillId="4" fontId="4" numFmtId="0" xfId="0" applyAlignment="1" applyBorder="1" applyFill="1" applyFont="1">
      <alignment horizontal="center" shrinkToFit="0" vertical="center" wrapText="0"/>
    </xf>
    <xf borderId="4" fillId="4" fontId="4" numFmtId="0" xfId="0" applyAlignment="1" applyBorder="1" applyFont="1">
      <alignment horizontal="center" shrinkToFit="0" vertical="center" wrapText="0"/>
    </xf>
    <xf borderId="3" fillId="0" fontId="4" numFmtId="0" xfId="0" applyAlignment="1" applyBorder="1" applyFont="1">
      <alignment shrinkToFit="0" vertical="center" wrapText="0"/>
    </xf>
    <xf borderId="0" fillId="0" fontId="0" numFmtId="0" xfId="0" applyAlignment="1" applyFont="1">
      <alignment shrinkToFit="0" vertical="bottom" wrapText="0"/>
    </xf>
    <xf borderId="2" fillId="0" fontId="4" numFmtId="0" xfId="0" applyAlignment="1" applyBorder="1" applyFont="1">
      <alignment horizontal="left" shrinkToFit="0" vertical="bottom" wrapText="0"/>
    </xf>
    <xf borderId="1" fillId="0" fontId="4" numFmtId="0" xfId="0" applyAlignment="1" applyBorder="1" applyFont="1">
      <alignment horizontal="center" shrinkToFit="0" vertical="center" wrapText="0"/>
    </xf>
    <xf borderId="2" fillId="0" fontId="4" numFmtId="0" xfId="0" applyAlignment="1" applyBorder="1" applyFont="1">
      <alignment horizontal="center" shrinkToFit="0" vertical="center" wrapText="0"/>
    </xf>
    <xf borderId="4" fillId="0" fontId="4" numFmtId="0" xfId="0" applyAlignment="1" applyBorder="1" applyFont="1">
      <alignment horizontal="center" shrinkToFit="0" vertical="center" wrapText="0"/>
    </xf>
    <xf borderId="5" fillId="3" fontId="4" numFmtId="0" xfId="0" applyAlignment="1" applyBorder="1" applyFont="1">
      <alignment shrinkToFit="0" vertical="bottom" wrapText="0"/>
    </xf>
    <xf borderId="6" fillId="0" fontId="6" numFmtId="0" xfId="0" applyAlignment="1" applyBorder="1" applyFont="1">
      <alignment shrinkToFit="0" wrapText="1"/>
    </xf>
    <xf borderId="5" fillId="0" fontId="4" numFmtId="0" xfId="0" applyAlignment="1" applyBorder="1" applyFont="1">
      <alignment horizontal="center" shrinkToFit="0" vertical="center" wrapText="0"/>
    </xf>
    <xf borderId="5" fillId="0" fontId="6" numFmtId="0" xfId="0" applyAlignment="1" applyBorder="1" applyFont="1">
      <alignment horizontal="center" readingOrder="0" shrinkToFit="0" vertical="bottom" wrapText="1"/>
    </xf>
    <xf borderId="7" fillId="3" fontId="4" numFmtId="0" xfId="0" applyAlignment="1" applyBorder="1" applyFont="1">
      <alignment shrinkToFit="0" vertical="bottom" wrapText="0"/>
    </xf>
    <xf borderId="8" fillId="5" fontId="4" numFmtId="164" xfId="0" applyAlignment="1" applyBorder="1" applyFill="1" applyFont="1" applyNumberFormat="1">
      <alignment horizontal="left" shrinkToFit="0" vertical="bottom" wrapText="0"/>
    </xf>
    <xf borderId="8" fillId="0" fontId="4" numFmtId="0" xfId="0" applyAlignment="1" applyBorder="1" applyFont="1">
      <alignment horizontal="left" shrinkToFit="0" vertical="bottom" wrapText="0"/>
    </xf>
    <xf borderId="8" fillId="3" fontId="4" numFmtId="0" xfId="0" applyAlignment="1" applyBorder="1" applyFont="1">
      <alignment shrinkToFit="0" vertical="bottom" wrapText="0"/>
    </xf>
    <xf borderId="9" fillId="0" fontId="6" numFmtId="0" xfId="0" applyAlignment="1" applyBorder="1" applyFont="1">
      <alignment shrinkToFit="0" wrapText="1"/>
    </xf>
    <xf borderId="5" fillId="0" fontId="6" numFmtId="0" xfId="0" applyAlignment="1" applyBorder="1" applyFont="1">
      <alignment horizontal="center" readingOrder="0" shrinkToFit="0" vertical="center" wrapText="0"/>
    </xf>
    <xf borderId="3" fillId="3" fontId="7" numFmtId="0" xfId="0" applyAlignment="1" applyBorder="1" applyFont="1">
      <alignment shrinkToFit="0" vertical="bottom" wrapText="0"/>
    </xf>
    <xf borderId="0" fillId="5" fontId="4" numFmtId="164" xfId="0" applyAlignment="1" applyFont="1" applyNumberFormat="1">
      <alignment horizontal="right" readingOrder="0" shrinkToFit="0" vertical="bottom" wrapText="0"/>
    </xf>
    <xf borderId="0" fillId="0" fontId="4" numFmtId="0" xfId="0" applyAlignment="1" applyFont="1">
      <alignment horizontal="left" shrinkToFit="0" vertical="bottom" wrapText="0"/>
    </xf>
    <xf borderId="0" fillId="3" fontId="4" numFmtId="0" xfId="0" applyAlignment="1" applyFont="1">
      <alignment shrinkToFit="0" vertical="bottom" wrapText="0"/>
    </xf>
    <xf borderId="3" fillId="3" fontId="4" numFmtId="0" xfId="0" applyAlignment="1" applyBorder="1" applyFont="1">
      <alignment shrinkToFit="0" vertical="bottom" wrapText="0"/>
    </xf>
    <xf borderId="0" fillId="0" fontId="4" numFmtId="165" xfId="0" applyAlignment="1" applyFont="1" applyNumberFormat="1">
      <alignment horizontal="right" shrinkToFit="0" vertical="bottom" wrapText="0"/>
    </xf>
    <xf borderId="0" fillId="5" fontId="4" numFmtId="10" xfId="0" applyAlignment="1" applyFont="1" applyNumberFormat="1">
      <alignment horizontal="center" shrinkToFit="0" vertical="bottom" wrapText="0"/>
    </xf>
    <xf borderId="5" fillId="0" fontId="6" numFmtId="0" xfId="0" applyAlignment="1" applyBorder="1" applyFont="1">
      <alignment horizontal="center" shrinkToFit="0" vertical="bottom" wrapText="1"/>
    </xf>
    <xf borderId="0" fillId="5" fontId="4" numFmtId="164" xfId="0" applyAlignment="1" applyFont="1" applyNumberFormat="1">
      <alignment readingOrder="0" shrinkToFit="0" vertical="bottom" wrapText="0"/>
    </xf>
    <xf borderId="0" fillId="3" fontId="7" numFmtId="0" xfId="0" applyAlignment="1" applyFont="1">
      <alignment horizontal="right" shrinkToFit="0" vertical="bottom" wrapText="0"/>
    </xf>
    <xf borderId="0" fillId="5" fontId="4" numFmtId="9" xfId="0" applyAlignment="1" applyFont="1" applyNumberFormat="1">
      <alignment readingOrder="0" shrinkToFit="0" vertical="bottom" wrapText="0"/>
    </xf>
    <xf borderId="0" fillId="0" fontId="4" numFmtId="9" xfId="0" applyAlignment="1" applyFont="1" applyNumberFormat="1">
      <alignment horizontal="center" shrinkToFit="0" vertical="bottom" wrapText="0"/>
    </xf>
    <xf borderId="0" fillId="0" fontId="8" numFmtId="0" xfId="0" applyAlignment="1" applyFont="1">
      <alignment horizontal="center" shrinkToFit="0" vertical="center" wrapText="0"/>
    </xf>
    <xf borderId="8" fillId="0" fontId="8" numFmtId="0" xfId="0" applyAlignment="1" applyBorder="1" applyFont="1">
      <alignment horizontal="center" shrinkToFit="0" vertical="center" wrapText="0"/>
    </xf>
    <xf borderId="10" fillId="0" fontId="8" numFmtId="0" xfId="0" applyAlignment="1" applyBorder="1" applyFont="1">
      <alignment horizontal="center" shrinkToFit="0" vertical="center" wrapText="0"/>
    </xf>
    <xf borderId="3" fillId="0" fontId="3" numFmtId="0" xfId="0" applyAlignment="1" applyBorder="1" applyFont="1">
      <alignment horizontal="center" shrinkToFit="0" vertical="center" wrapText="1"/>
    </xf>
    <xf borderId="0" fillId="0" fontId="4" numFmtId="165" xfId="0" applyAlignment="1" applyFont="1" applyNumberFormat="1">
      <alignment shrinkToFit="0" vertical="bottom" wrapText="0"/>
    </xf>
    <xf borderId="0" fillId="0" fontId="9" numFmtId="0" xfId="0" applyAlignment="1" applyFont="1">
      <alignment shrinkToFit="0" wrapText="1"/>
    </xf>
    <xf borderId="9" fillId="0" fontId="9" numFmtId="165" xfId="0" applyAlignment="1" applyBorder="1" applyFont="1" applyNumberFormat="1">
      <alignment horizontal="center" shrinkToFit="0" vertical="bottom" wrapText="1"/>
    </xf>
    <xf borderId="0" fillId="0" fontId="4" numFmtId="164" xfId="0" applyAlignment="1" applyFont="1" applyNumberFormat="1">
      <alignment shrinkToFit="0" vertical="bottom" wrapText="0"/>
    </xf>
    <xf borderId="9" fillId="0" fontId="4" numFmtId="165" xfId="0" applyAlignment="1" applyBorder="1" applyFont="1" applyNumberFormat="1">
      <alignment horizontal="center" shrinkToFit="0" vertical="center" wrapText="0"/>
    </xf>
    <xf borderId="3" fillId="0" fontId="3" numFmtId="0" xfId="0" applyAlignment="1" applyBorder="1" applyFont="1">
      <alignment shrinkToFit="0" vertical="center" wrapText="1"/>
    </xf>
    <xf borderId="0" fillId="5" fontId="9" numFmtId="10" xfId="0" applyAlignment="1" applyFont="1" applyNumberFormat="1">
      <alignment readingOrder="0" shrinkToFit="0" vertical="bottom" wrapText="0"/>
    </xf>
    <xf borderId="0" fillId="0" fontId="7" numFmtId="0" xfId="0" applyAlignment="1" applyFont="1">
      <alignment horizontal="center" shrinkToFit="0" vertical="center" wrapText="0"/>
    </xf>
    <xf borderId="0" fillId="0" fontId="4" numFmtId="166" xfId="0" applyAlignment="1" applyFont="1" applyNumberFormat="1">
      <alignment shrinkToFit="0" vertical="bottom" wrapText="0"/>
    </xf>
    <xf borderId="11" fillId="0" fontId="0" numFmtId="0" xfId="0" applyAlignment="1" applyBorder="1" applyFont="1">
      <alignment shrinkToFit="0" vertical="bottom" wrapText="0"/>
    </xf>
    <xf borderId="12" fillId="0" fontId="0" numFmtId="0" xfId="0" applyAlignment="1" applyBorder="1" applyFont="1">
      <alignment shrinkToFit="0" vertical="bottom" wrapText="0"/>
    </xf>
    <xf borderId="9" fillId="3" fontId="4" numFmtId="0" xfId="0" applyAlignment="1" applyBorder="1" applyFont="1">
      <alignment shrinkToFit="0" vertical="bottom" wrapText="0"/>
    </xf>
    <xf borderId="1" fillId="3" fontId="7" numFmtId="0" xfId="0" applyAlignment="1" applyBorder="1" applyFont="1">
      <alignment shrinkToFit="0" vertical="bottom" wrapText="0"/>
    </xf>
    <xf borderId="4" fillId="0" fontId="2" numFmtId="0" xfId="0" applyBorder="1" applyFont="1"/>
    <xf borderId="5" fillId="6" fontId="7" numFmtId="10" xfId="0" applyAlignment="1" applyBorder="1" applyFill="1" applyFont="1" applyNumberFormat="1">
      <alignment shrinkToFit="0" vertical="bottom" wrapText="0"/>
    </xf>
    <xf borderId="0" fillId="0" fontId="4" numFmtId="1" xfId="0" applyAlignment="1" applyFont="1" applyNumberFormat="1">
      <alignment shrinkToFit="0" vertical="bottom" wrapText="0"/>
    </xf>
    <xf borderId="0" fillId="3" fontId="4" numFmtId="1" xfId="0" applyAlignment="1" applyFont="1" applyNumberFormat="1">
      <alignment horizontal="center" shrinkToFit="0" vertical="bottom" wrapText="0"/>
    </xf>
    <xf borderId="0" fillId="3" fontId="4" numFmtId="0" xfId="0" applyAlignment="1" applyFont="1">
      <alignment horizontal="center" shrinkToFit="0" vertical="bottom" wrapText="0"/>
    </xf>
    <xf borderId="1" fillId="3" fontId="7" numFmtId="0" xfId="0" applyAlignment="1" applyBorder="1" applyFont="1">
      <alignment readingOrder="0" shrinkToFit="0" vertical="bottom" wrapText="0"/>
    </xf>
    <xf borderId="5" fillId="6" fontId="7" numFmtId="4" xfId="0" applyAlignment="1" applyBorder="1" applyFont="1" applyNumberFormat="1">
      <alignment shrinkToFit="0" vertical="bottom" wrapText="0"/>
    </xf>
    <xf borderId="3" fillId="6" fontId="7" numFmtId="0" xfId="0" applyAlignment="1" applyBorder="1" applyFont="1">
      <alignment shrinkToFit="0" vertical="bottom" wrapText="0"/>
    </xf>
    <xf borderId="0" fillId="6" fontId="7" numFmtId="167" xfId="0" applyAlignment="1" applyFont="1" applyNumberFormat="1">
      <alignment shrinkToFit="0" vertical="bottom" wrapText="0"/>
    </xf>
    <xf borderId="2" fillId="3" fontId="4" numFmtId="0" xfId="0" applyAlignment="1" applyBorder="1" applyFont="1">
      <alignment shrinkToFit="0" vertical="bottom" wrapText="0"/>
    </xf>
    <xf borderId="3" fillId="7" fontId="4" numFmtId="0" xfId="0" applyAlignment="1" applyBorder="1" applyFill="1" applyFont="1">
      <alignment shrinkToFit="0" vertical="bottom" wrapText="0"/>
    </xf>
    <xf borderId="1" fillId="8" fontId="7" numFmtId="0" xfId="0" applyAlignment="1" applyBorder="1" applyFill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5" fillId="5" fontId="4" numFmtId="167" xfId="0" applyAlignment="1" applyBorder="1" applyFont="1" applyNumberFormat="1">
      <alignment horizontal="right" shrinkToFit="0" vertical="bottom" wrapText="0"/>
    </xf>
    <xf borderId="0" fillId="5" fontId="4" numFmtId="168" xfId="0" applyAlignment="1" applyFont="1" applyNumberFormat="1">
      <alignment readingOrder="0" shrinkToFit="0" vertical="bottom" wrapText="0"/>
    </xf>
    <xf borderId="0" fillId="0" fontId="4" numFmtId="168" xfId="0" applyAlignment="1" applyFont="1" applyNumberFormat="1">
      <alignment shrinkToFit="0" vertical="bottom" wrapText="0"/>
    </xf>
    <xf borderId="3" fillId="3" fontId="4" numFmtId="0" xfId="0" applyAlignment="1" applyBorder="1" applyFont="1">
      <alignment horizontal="left" shrinkToFit="0" vertical="bottom" wrapText="0"/>
    </xf>
    <xf borderId="0" fillId="5" fontId="4" numFmtId="9" xfId="0" applyAlignment="1" applyFont="1" applyNumberFormat="1">
      <alignment shrinkToFit="0" vertical="bottom" wrapText="0"/>
    </xf>
    <xf borderId="0" fillId="3" fontId="4" numFmtId="168" xfId="0" applyAlignment="1" applyFont="1" applyNumberFormat="1">
      <alignment shrinkToFit="0" vertical="bottom" wrapText="0"/>
    </xf>
    <xf borderId="1" fillId="3" fontId="10" numFmtId="0" xfId="0" applyAlignment="1" applyBorder="1" applyFont="1">
      <alignment horizontal="left" shrinkToFit="0" vertical="bottom" wrapText="0"/>
    </xf>
    <xf borderId="0" fillId="6" fontId="7" numFmtId="168" xfId="0" applyAlignment="1" applyFont="1" applyNumberFormat="1">
      <alignment shrinkToFit="0" vertical="bottom" wrapText="0"/>
    </xf>
    <xf borderId="5" fillId="5" fontId="4" numFmtId="167" xfId="0" applyAlignment="1" applyBorder="1" applyFont="1" applyNumberFormat="1">
      <alignment horizontal="right" readingOrder="0" shrinkToFit="0" vertical="bottom" wrapText="0"/>
    </xf>
    <xf borderId="0" fillId="0" fontId="11" numFmtId="168" xfId="0" applyAlignment="1" applyFont="1" applyNumberFormat="1">
      <alignment shrinkToFit="0" vertical="bottom" wrapText="0"/>
    </xf>
    <xf borderId="9" fillId="5" fontId="4" numFmtId="169" xfId="0" applyAlignment="1" applyBorder="1" applyFont="1" applyNumberFormat="1">
      <alignment horizontal="center" shrinkToFit="0" vertical="bottom" wrapText="0"/>
    </xf>
    <xf borderId="1" fillId="0" fontId="12" numFmtId="0" xfId="0" applyAlignment="1" applyBorder="1" applyFont="1">
      <alignment horizontal="left" shrinkToFit="0" vertical="center" wrapText="1"/>
    </xf>
    <xf borderId="9" fillId="5" fontId="4" numFmtId="9" xfId="0" applyAlignment="1" applyBorder="1" applyFont="1" applyNumberFormat="1">
      <alignment horizontal="center" shrinkToFit="0" vertical="bottom" wrapText="0"/>
    </xf>
    <xf borderId="0" fillId="5" fontId="4" numFmtId="167" xfId="0" applyAlignment="1" applyFont="1" applyNumberFormat="1">
      <alignment readingOrder="0" shrinkToFit="0" vertical="bottom" wrapText="0"/>
    </xf>
    <xf borderId="9" fillId="3" fontId="4" numFmtId="0" xfId="0" applyAlignment="1" applyBorder="1" applyFont="1">
      <alignment horizontal="center" shrinkToFit="0" vertical="bottom" wrapText="0"/>
    </xf>
    <xf borderId="9" fillId="5" fontId="4" numFmtId="10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shrinkToFit="0" vertical="bottom" wrapText="0"/>
    </xf>
    <xf borderId="9" fillId="5" fontId="4" numFmtId="0" xfId="0" applyAlignment="1" applyBorder="1" applyFont="1">
      <alignment horizontal="center" shrinkToFit="0" vertical="bottom" wrapText="0"/>
    </xf>
    <xf borderId="1" fillId="0" fontId="7" numFmtId="0" xfId="0" applyAlignment="1" applyBorder="1" applyFont="1">
      <alignment shrinkToFit="0" vertical="bottom" wrapText="0"/>
    </xf>
    <xf borderId="5" fillId="0" fontId="13" numFmtId="167" xfId="0" applyAlignment="1" applyBorder="1" applyFont="1" applyNumberFormat="1">
      <alignment horizontal="right" shrinkToFit="0" vertical="bottom" wrapText="0"/>
    </xf>
    <xf borderId="0" fillId="9" fontId="4" numFmtId="10" xfId="0" applyAlignment="1" applyFill="1" applyFont="1" applyNumberFormat="1">
      <alignment shrinkToFit="0" vertical="bottom" wrapText="0"/>
    </xf>
    <xf borderId="8" fillId="9" fontId="14" numFmtId="0" xfId="0" applyAlignment="1" applyBorder="1" applyFont="1">
      <alignment shrinkToFit="0" wrapText="1"/>
    </xf>
    <xf borderId="8" fillId="0" fontId="2" numFmtId="0" xfId="0" applyBorder="1" applyFont="1"/>
    <xf borderId="10" fillId="0" fontId="0" numFmtId="0" xfId="0" applyAlignment="1" applyBorder="1" applyFont="1">
      <alignment shrinkToFit="0" vertical="bottom" wrapText="0"/>
    </xf>
    <xf borderId="0" fillId="0" fontId="4" numFmtId="10" xfId="0" applyAlignment="1" applyFont="1" applyNumberFormat="1">
      <alignment shrinkToFit="0" vertical="bottom" wrapText="0"/>
    </xf>
    <xf borderId="9" fillId="0" fontId="0" numFmtId="0" xfId="0" applyAlignment="1" applyBorder="1" applyFont="1">
      <alignment shrinkToFit="0" vertical="bottom" wrapText="0"/>
    </xf>
    <xf borderId="0" fillId="3" fontId="4" numFmtId="164" xfId="0" applyAlignment="1" applyFont="1" applyNumberFormat="1">
      <alignment shrinkToFit="0" vertical="bottom" wrapText="0"/>
    </xf>
    <xf borderId="0" fillId="0" fontId="0" numFmtId="168" xfId="0" applyAlignment="1" applyFont="1" applyNumberFormat="1">
      <alignment shrinkToFit="0" vertical="bottom" wrapText="0"/>
    </xf>
    <xf borderId="9" fillId="3" fontId="4" numFmtId="10" xfId="0" applyAlignment="1" applyBorder="1" applyFont="1" applyNumberFormat="1">
      <alignment shrinkToFit="0" vertical="bottom" wrapText="0"/>
    </xf>
    <xf borderId="3" fillId="3" fontId="7" numFmtId="0" xfId="0" applyAlignment="1" applyBorder="1" applyFont="1">
      <alignment horizontal="left" shrinkToFit="0" vertical="bottom" wrapText="0"/>
    </xf>
    <xf borderId="0" fillId="6" fontId="7" numFmtId="165" xfId="0" applyAlignment="1" applyFont="1" applyNumberFormat="1">
      <alignment shrinkToFit="0" vertical="bottom" wrapText="0"/>
    </xf>
    <xf borderId="13" fillId="0" fontId="4" numFmtId="0" xfId="0" applyAlignment="1" applyBorder="1" applyFont="1">
      <alignment shrinkToFit="0" vertical="bottom" wrapText="0"/>
    </xf>
    <xf borderId="11" fillId="0" fontId="4" numFmtId="10" xfId="0" applyAlignment="1" applyBorder="1" applyFont="1" applyNumberFormat="1">
      <alignment shrinkToFit="0" vertical="bottom" wrapText="0"/>
    </xf>
    <xf borderId="7" fillId="3" fontId="15" numFmtId="0" xfId="0" applyAlignment="1" applyBorder="1" applyFont="1">
      <alignment horizontal="left" shrinkToFit="0" vertical="top" wrapText="1"/>
    </xf>
    <xf borderId="10" fillId="0" fontId="2" numFmtId="0" xfId="0" applyBorder="1" applyFont="1"/>
    <xf borderId="3" fillId="3" fontId="16" numFmtId="0" xfId="0" applyAlignment="1" applyBorder="1" applyFont="1">
      <alignment shrinkToFit="0" vertical="top" wrapText="1"/>
    </xf>
    <xf borderId="3" fillId="0" fontId="2" numFmtId="0" xfId="0" applyBorder="1" applyFont="1"/>
    <xf borderId="9" fillId="0" fontId="2" numFmtId="0" xfId="0" applyBorder="1" applyFont="1"/>
    <xf borderId="13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8" fillId="3" fontId="4" numFmtId="0" xfId="0" applyAlignment="1" applyBorder="1" applyFont="1">
      <alignment shrinkToFit="0" vertical="top" wrapText="1"/>
    </xf>
    <xf borderId="0" fillId="3" fontId="16" numFmtId="0" xfId="0" applyAlignment="1" applyFont="1">
      <alignment shrinkToFit="0" vertical="top" wrapText="1"/>
    </xf>
    <xf borderId="0" fillId="3" fontId="4" numFmtId="170" xfId="0" applyAlignment="1" applyFont="1" applyNumberFormat="1">
      <alignment shrinkToFit="0" vertical="bottom" wrapText="0"/>
    </xf>
    <xf borderId="0" fillId="3" fontId="4" numFmtId="171" xfId="0" applyAlignment="1" applyFont="1" applyNumberFormat="1">
      <alignment shrinkToFit="0" vertical="bottom" wrapText="0"/>
    </xf>
    <xf borderId="0" fillId="3" fontId="4" numFmtId="0" xfId="0" applyAlignment="1" applyFont="1">
      <alignment horizontal="left" shrinkToFit="0" vertical="bottom" wrapText="0"/>
    </xf>
    <xf borderId="0" fillId="0" fontId="4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43.0"/>
    <col customWidth="1" min="2" max="2" width="16.57"/>
    <col customWidth="1" min="3" max="3" width="18.57"/>
    <col customWidth="1" min="4" max="4" width="12.43"/>
    <col customWidth="1" min="5" max="5" width="13.0"/>
    <col customWidth="1" min="6" max="6" width="15.43"/>
    <col customWidth="1" min="7" max="7" width="15.0"/>
    <col customWidth="1" min="8" max="8" width="11.14"/>
    <col customWidth="1" min="9" max="10" width="12.57"/>
  </cols>
  <sheetData>
    <row r="1" ht="18.7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5"/>
    </row>
    <row r="2" ht="18.75" customHeight="1">
      <c r="A2" s="6" t="s">
        <v>1</v>
      </c>
      <c r="B2" s="7"/>
      <c r="C2" s="2"/>
      <c r="D2" s="8"/>
      <c r="E2" s="9" t="s">
        <v>2</v>
      </c>
      <c r="F2" s="2"/>
      <c r="G2" s="10"/>
      <c r="H2" s="11"/>
      <c r="I2" s="12"/>
      <c r="J2" s="5"/>
    </row>
    <row r="3" ht="18.75" customHeight="1">
      <c r="A3" s="6" t="s">
        <v>3</v>
      </c>
      <c r="B3" s="13"/>
      <c r="C3" s="2"/>
      <c r="D3" s="8"/>
      <c r="E3" s="14"/>
      <c r="F3" s="15"/>
      <c r="G3" s="16"/>
      <c r="H3" s="11"/>
      <c r="I3" s="12"/>
      <c r="J3" s="5"/>
    </row>
    <row r="4" ht="18.75" customHeight="1">
      <c r="A4" s="6" t="s">
        <v>4</v>
      </c>
      <c r="B4" s="13"/>
      <c r="C4" s="2"/>
      <c r="D4" s="17"/>
      <c r="E4" s="18"/>
      <c r="F4" s="19" t="s">
        <v>5</v>
      </c>
      <c r="G4" s="20">
        <v>0.0</v>
      </c>
      <c r="H4" s="11"/>
      <c r="I4" s="12"/>
      <c r="J4" s="5"/>
    </row>
    <row r="5" ht="18.75" customHeight="1">
      <c r="A5" s="21" t="s">
        <v>6</v>
      </c>
      <c r="B5" s="22"/>
      <c r="C5" s="23"/>
      <c r="D5" s="24"/>
      <c r="E5" s="25"/>
      <c r="F5" s="19" t="s">
        <v>7</v>
      </c>
      <c r="G5" s="26">
        <v>0.0</v>
      </c>
      <c r="H5" s="11"/>
      <c r="I5" s="12"/>
      <c r="J5" s="5"/>
    </row>
    <row r="6" ht="18.75" customHeight="1">
      <c r="A6" s="27" t="s">
        <v>8</v>
      </c>
      <c r="B6" s="28"/>
      <c r="C6" s="29"/>
      <c r="D6" s="30"/>
      <c r="E6" s="25"/>
      <c r="F6" s="19" t="s">
        <v>9</v>
      </c>
      <c r="G6" s="26">
        <v>0.0</v>
      </c>
      <c r="H6" s="11"/>
      <c r="I6" s="12"/>
      <c r="J6" s="5"/>
    </row>
    <row r="7" ht="18.75" customHeight="1">
      <c r="A7" s="31" t="s">
        <v>10</v>
      </c>
      <c r="B7" s="32">
        <f>B6*0.9</f>
        <v>0</v>
      </c>
      <c r="C7" s="33">
        <v>-0.1</v>
      </c>
      <c r="D7" s="30"/>
      <c r="E7" s="25"/>
      <c r="F7" s="19" t="s">
        <v>11</v>
      </c>
      <c r="G7" s="34">
        <v>0.0</v>
      </c>
      <c r="H7" s="11"/>
      <c r="I7" s="12"/>
      <c r="J7" s="5"/>
    </row>
    <row r="8" ht="18.75" customHeight="1">
      <c r="A8" s="27" t="s">
        <v>12</v>
      </c>
      <c r="B8" s="35"/>
      <c r="C8" s="36" t="s">
        <v>13</v>
      </c>
      <c r="E8" s="25"/>
      <c r="F8" s="19" t="s">
        <v>14</v>
      </c>
      <c r="G8" s="20"/>
      <c r="H8" s="11"/>
    </row>
    <row r="9" ht="18.75" customHeight="1">
      <c r="A9" s="31" t="s">
        <v>15</v>
      </c>
      <c r="B9" s="37">
        <v>0.2</v>
      </c>
      <c r="C9" s="30"/>
      <c r="D9" s="38">
        <f>1-B9</f>
        <v>0.8</v>
      </c>
      <c r="E9" s="39"/>
      <c r="F9" s="40"/>
      <c r="G9" s="41"/>
      <c r="H9" s="42"/>
    </row>
    <row r="10" ht="18.75" customHeight="1">
      <c r="A10" s="27" t="s">
        <v>16</v>
      </c>
      <c r="B10" s="43">
        <f>B8*B9</f>
        <v>0</v>
      </c>
      <c r="E10" s="44" t="s">
        <v>17</v>
      </c>
      <c r="G10" s="45">
        <f>B11</f>
        <v>0</v>
      </c>
      <c r="H10" s="42"/>
    </row>
    <row r="11" ht="18.75" customHeight="1">
      <c r="A11" s="27" t="s">
        <v>18</v>
      </c>
      <c r="B11" s="46">
        <f>B8-B10</f>
        <v>0</v>
      </c>
      <c r="E11" s="44" t="s">
        <v>19</v>
      </c>
      <c r="G11" s="47">
        <f>B10+B13+B14</f>
        <v>0</v>
      </c>
      <c r="H11" s="48"/>
      <c r="I11" s="12"/>
      <c r="J11" s="5"/>
    </row>
    <row r="12" ht="18.75" customHeight="1">
      <c r="A12" s="31" t="s">
        <v>20</v>
      </c>
      <c r="B12" s="49">
        <v>0.065</v>
      </c>
      <c r="E12" s="12"/>
      <c r="F12" s="50"/>
      <c r="G12" s="47"/>
      <c r="H12" s="48"/>
      <c r="I12" s="12"/>
      <c r="J12" s="5"/>
    </row>
    <row r="13" ht="18.75" customHeight="1">
      <c r="A13" s="31" t="s">
        <v>21</v>
      </c>
      <c r="B13" s="51">
        <f>G35</f>
        <v>0</v>
      </c>
      <c r="C13" s="30"/>
      <c r="D13" s="30"/>
      <c r="E13" s="52"/>
      <c r="F13" s="52"/>
      <c r="G13" s="53"/>
      <c r="H13" s="48"/>
      <c r="I13" s="12"/>
      <c r="J13" s="5"/>
    </row>
    <row r="14" ht="18.75" customHeight="1">
      <c r="A14" s="31" t="s">
        <v>22</v>
      </c>
      <c r="B14" s="43">
        <f>0.03*B8</f>
        <v>0</v>
      </c>
      <c r="C14" s="30"/>
      <c r="D14" s="54"/>
      <c r="E14" s="55" t="s">
        <v>23</v>
      </c>
      <c r="F14" s="56"/>
      <c r="G14" s="57" t="str">
        <f>C38/B8</f>
        <v>#DIV/0!</v>
      </c>
      <c r="H14" s="48"/>
      <c r="I14" s="12"/>
      <c r="J14" s="5"/>
    </row>
    <row r="15" ht="18.75" customHeight="1">
      <c r="A15" s="31" t="s">
        <v>24</v>
      </c>
      <c r="B15" s="58">
        <v>30.0</v>
      </c>
      <c r="C15" s="30"/>
      <c r="D15" s="54"/>
      <c r="E15" s="55" t="s">
        <v>25</v>
      </c>
      <c r="F15" s="56"/>
      <c r="G15" s="57" t="str">
        <f>C42/B41</f>
        <v>#DIV/0!</v>
      </c>
      <c r="H15" s="48"/>
      <c r="I15" s="12"/>
      <c r="J15" s="5"/>
    </row>
    <row r="16" ht="18.75" customHeight="1">
      <c r="A16" s="31" t="s">
        <v>26</v>
      </c>
      <c r="B16" s="59" t="s">
        <v>27</v>
      </c>
      <c r="C16" s="60" t="s">
        <v>28</v>
      </c>
      <c r="D16" s="54"/>
      <c r="E16" s="61" t="s">
        <v>29</v>
      </c>
      <c r="F16" s="56"/>
      <c r="G16" s="62" t="str">
        <f>C26/(C17+C33+C34)</f>
        <v>#DIV/0!</v>
      </c>
      <c r="H16" s="48"/>
      <c r="I16" s="12"/>
      <c r="J16" s="5"/>
    </row>
    <row r="17" ht="18.75" customHeight="1">
      <c r="A17" s="63" t="s">
        <v>30</v>
      </c>
      <c r="B17" s="64">
        <f>PMT(B12/12,B15*12,B11*-1)</f>
        <v>0</v>
      </c>
      <c r="C17" s="64">
        <f>B17*12</f>
        <v>0</v>
      </c>
      <c r="D17" s="30"/>
      <c r="E17" s="65"/>
      <c r="F17" s="65"/>
      <c r="G17" s="8"/>
      <c r="H17" s="31"/>
      <c r="I17" s="12"/>
      <c r="J17" s="5"/>
    </row>
    <row r="18" ht="15.0" customHeight="1">
      <c r="A18" s="66"/>
      <c r="D18" s="54"/>
      <c r="E18" s="67" t="s">
        <v>31</v>
      </c>
      <c r="F18" s="2"/>
      <c r="G18" s="56"/>
      <c r="H18" s="31"/>
      <c r="I18" s="12"/>
      <c r="J18" s="5"/>
    </row>
    <row r="19" ht="18.75" customHeight="1">
      <c r="A19" s="27" t="s">
        <v>32</v>
      </c>
      <c r="B19" s="68" t="s">
        <v>27</v>
      </c>
      <c r="C19" s="60" t="s">
        <v>28</v>
      </c>
      <c r="D19" s="54"/>
      <c r="E19" s="6"/>
      <c r="F19" s="56"/>
      <c r="G19" s="69">
        <v>0.0</v>
      </c>
      <c r="H19" s="31"/>
      <c r="I19" s="12"/>
      <c r="J19" s="5"/>
    </row>
    <row r="20" ht="18.75" customHeight="1">
      <c r="A20" s="31" t="s">
        <v>33</v>
      </c>
      <c r="B20" s="70">
        <v>0.0</v>
      </c>
      <c r="C20" s="71">
        <f>B20*12</f>
        <v>0</v>
      </c>
      <c r="D20" s="54"/>
      <c r="E20" s="6"/>
      <c r="F20" s="56"/>
      <c r="G20" s="69">
        <v>0.0</v>
      </c>
      <c r="H20" s="31"/>
      <c r="I20" s="12"/>
      <c r="J20" s="5"/>
    </row>
    <row r="21" ht="18.75" customHeight="1">
      <c r="A21" s="31" t="s">
        <v>34</v>
      </c>
      <c r="B21" s="70">
        <v>0.0</v>
      </c>
      <c r="C21" s="71">
        <f t="shared" ref="C21:C23" si="1">B21*12</f>
        <v>0</v>
      </c>
      <c r="D21" s="54"/>
      <c r="E21" s="6"/>
      <c r="F21" s="56"/>
      <c r="G21" s="69">
        <v>0.0</v>
      </c>
      <c r="H21" s="31"/>
      <c r="I21" s="12"/>
      <c r="J21" s="5"/>
    </row>
    <row r="22" ht="18.75" customHeight="1">
      <c r="A22" s="31" t="s">
        <v>35</v>
      </c>
      <c r="B22" s="70">
        <v>0.0</v>
      </c>
      <c r="C22" s="71">
        <f t="shared" si="1"/>
        <v>0</v>
      </c>
      <c r="D22" s="54"/>
      <c r="E22" s="6"/>
      <c r="F22" s="56"/>
      <c r="G22" s="69">
        <v>0.0</v>
      </c>
      <c r="H22" s="31"/>
      <c r="I22" s="12"/>
      <c r="J22" s="5"/>
    </row>
    <row r="23" ht="18.75" customHeight="1">
      <c r="A23" s="31" t="s">
        <v>36</v>
      </c>
      <c r="B23" s="70">
        <v>0.0</v>
      </c>
      <c r="C23" s="71">
        <f t="shared" si="1"/>
        <v>0</v>
      </c>
      <c r="D23" s="54"/>
      <c r="E23" s="6"/>
      <c r="F23" s="56"/>
      <c r="G23" s="69">
        <v>0.0</v>
      </c>
      <c r="H23" s="72"/>
      <c r="I23" s="12"/>
      <c r="J23" s="5"/>
    </row>
    <row r="24" ht="18.75" customHeight="1">
      <c r="A24" s="31" t="s">
        <v>37</v>
      </c>
      <c r="B24" s="71">
        <f>C24/12</f>
        <v>0</v>
      </c>
      <c r="C24" s="71">
        <f>SUM(C20:C23)</f>
        <v>0</v>
      </c>
      <c r="D24" s="54"/>
      <c r="E24" s="6"/>
      <c r="F24" s="56"/>
      <c r="G24" s="69">
        <v>0.0</v>
      </c>
      <c r="H24" s="31"/>
      <c r="I24" s="12"/>
      <c r="J24" s="5"/>
    </row>
    <row r="25" ht="18.75" customHeight="1">
      <c r="A25" s="31" t="s">
        <v>38</v>
      </c>
      <c r="B25" s="73">
        <v>0.1</v>
      </c>
      <c r="C25" s="74"/>
      <c r="D25" s="54"/>
      <c r="E25" s="75"/>
      <c r="F25" s="56"/>
      <c r="G25" s="69">
        <v>0.0</v>
      </c>
      <c r="H25" s="31"/>
      <c r="I25" s="12"/>
      <c r="J25" s="5"/>
    </row>
    <row r="26" ht="18.75" customHeight="1">
      <c r="A26" s="63" t="s">
        <v>39</v>
      </c>
      <c r="B26" s="76">
        <f t="shared" ref="B26:C26" si="2">B24-(B24*$B$25)</f>
        <v>0</v>
      </c>
      <c r="C26" s="76">
        <f t="shared" si="2"/>
        <v>0</v>
      </c>
      <c r="D26" s="54"/>
      <c r="E26" s="6"/>
      <c r="F26" s="56"/>
      <c r="G26" s="77">
        <v>0.0</v>
      </c>
      <c r="H26" s="31"/>
      <c r="I26" s="12"/>
      <c r="J26" s="5"/>
    </row>
    <row r="27" ht="15.0" customHeight="1">
      <c r="A27" s="66"/>
      <c r="D27" s="54"/>
      <c r="E27" s="6"/>
      <c r="F27" s="56"/>
      <c r="G27" s="77">
        <v>0.0</v>
      </c>
      <c r="H27" s="31"/>
      <c r="I27" s="12"/>
      <c r="J27" s="5"/>
    </row>
    <row r="28" ht="18.75" customHeight="1">
      <c r="A28" s="27" t="s">
        <v>40</v>
      </c>
      <c r="B28" s="68" t="s">
        <v>41</v>
      </c>
      <c r="C28" s="60" t="s">
        <v>28</v>
      </c>
      <c r="D28" s="54"/>
      <c r="E28" s="6"/>
      <c r="F28" s="56"/>
      <c r="G28" s="77">
        <v>0.0</v>
      </c>
      <c r="H28" s="31"/>
      <c r="I28" s="12"/>
      <c r="J28" s="5"/>
    </row>
    <row r="29" ht="18.75" customHeight="1">
      <c r="A29" s="31" t="s">
        <v>42</v>
      </c>
      <c r="B29" s="78">
        <f t="shared" ref="B29:B35" si="3">C29/12</f>
        <v>0</v>
      </c>
      <c r="C29" s="71">
        <f>C26*D29</f>
        <v>0</v>
      </c>
      <c r="D29" s="79">
        <v>0.1</v>
      </c>
      <c r="E29" s="80"/>
      <c r="F29" s="56"/>
      <c r="G29" s="77">
        <v>0.0</v>
      </c>
      <c r="H29" s="31"/>
      <c r="I29" s="12"/>
      <c r="J29" s="5"/>
    </row>
    <row r="30" ht="18.75" customHeight="1">
      <c r="A30" s="31" t="s">
        <v>43</v>
      </c>
      <c r="B30" s="78">
        <f t="shared" si="3"/>
        <v>0</v>
      </c>
      <c r="C30" s="71">
        <f>D30*B24</f>
        <v>0</v>
      </c>
      <c r="D30" s="81">
        <v>0.0</v>
      </c>
      <c r="E30" s="80"/>
      <c r="F30" s="56"/>
      <c r="G30" s="77">
        <v>0.0</v>
      </c>
      <c r="H30" s="31"/>
      <c r="I30" s="12"/>
      <c r="J30" s="5"/>
    </row>
    <row r="31" ht="18.75" customHeight="1">
      <c r="A31" s="31" t="s">
        <v>44</v>
      </c>
      <c r="B31" s="78">
        <f t="shared" si="3"/>
        <v>0</v>
      </c>
      <c r="C31" s="71">
        <f>D31*C26</f>
        <v>0</v>
      </c>
      <c r="D31" s="81">
        <v>0.2</v>
      </c>
      <c r="E31" s="6"/>
      <c r="F31" s="56"/>
      <c r="G31" s="77">
        <v>0.0</v>
      </c>
      <c r="H31" s="31"/>
      <c r="I31" s="12"/>
      <c r="J31" s="5"/>
    </row>
    <row r="32" ht="18.75" customHeight="1">
      <c r="A32" s="31" t="s">
        <v>45</v>
      </c>
      <c r="B32" s="78">
        <f t="shared" si="3"/>
        <v>0</v>
      </c>
      <c r="C32" s="82">
        <v>0.0</v>
      </c>
      <c r="D32" s="83"/>
      <c r="E32" s="6"/>
      <c r="F32" s="56"/>
      <c r="G32" s="77">
        <v>0.0</v>
      </c>
      <c r="H32" s="31"/>
      <c r="I32" s="12"/>
      <c r="J32" s="5"/>
    </row>
    <row r="33" ht="18.75" customHeight="1">
      <c r="A33" s="31" t="s">
        <v>46</v>
      </c>
      <c r="B33" s="78">
        <f t="shared" si="3"/>
        <v>0</v>
      </c>
      <c r="C33" s="71">
        <f>D33*B8</f>
        <v>0</v>
      </c>
      <c r="D33" s="84">
        <v>0.0225</v>
      </c>
      <c r="E33" s="6"/>
      <c r="F33" s="56"/>
      <c r="G33" s="77">
        <v>0.0</v>
      </c>
      <c r="H33" s="85"/>
      <c r="I33" s="12"/>
      <c r="J33" s="5"/>
    </row>
    <row r="34" ht="18.75" customHeight="1">
      <c r="A34" s="31" t="s">
        <v>47</v>
      </c>
      <c r="B34" s="78">
        <f t="shared" si="3"/>
        <v>0</v>
      </c>
      <c r="C34" s="71">
        <f>60*G8*0.01</f>
        <v>0</v>
      </c>
      <c r="D34" s="86" t="s">
        <v>48</v>
      </c>
      <c r="E34" s="6"/>
      <c r="F34" s="56"/>
      <c r="G34" s="77">
        <v>0.0</v>
      </c>
      <c r="H34" s="85"/>
      <c r="I34" s="12"/>
      <c r="J34" s="5"/>
    </row>
    <row r="35" ht="18.75" customHeight="1">
      <c r="A35" s="31" t="s">
        <v>49</v>
      </c>
      <c r="B35" s="78">
        <f t="shared" si="3"/>
        <v>0</v>
      </c>
      <c r="C35" s="70">
        <v>0.0</v>
      </c>
      <c r="D35" s="54"/>
      <c r="E35" s="87" t="s">
        <v>50</v>
      </c>
      <c r="F35" s="56"/>
      <c r="G35" s="88">
        <f>sum(G19:G34)</f>
        <v>0</v>
      </c>
      <c r="H35" s="85"/>
      <c r="I35" s="12"/>
      <c r="J35" s="5"/>
    </row>
    <row r="36" ht="18.75" customHeight="1">
      <c r="A36" s="63" t="s">
        <v>51</v>
      </c>
      <c r="B36" s="76">
        <f t="shared" ref="B36:C36" si="4">SUM(B29:B35)</f>
        <v>0</v>
      </c>
      <c r="C36" s="76">
        <f t="shared" si="4"/>
        <v>0</v>
      </c>
      <c r="D36" s="89" t="str">
        <f>C36/C26</f>
        <v>#DIV/0!</v>
      </c>
      <c r="E36" s="90" t="s">
        <v>52</v>
      </c>
      <c r="F36" s="91"/>
      <c r="G36" s="92"/>
      <c r="H36" s="85"/>
      <c r="I36" s="12"/>
      <c r="J36" s="5"/>
    </row>
    <row r="37" ht="15.0" customHeight="1">
      <c r="A37" s="66"/>
      <c r="D37" s="30"/>
      <c r="E37" s="93"/>
      <c r="G37" s="94"/>
      <c r="H37" s="85"/>
      <c r="I37" s="12"/>
      <c r="J37" s="5"/>
    </row>
    <row r="38" ht="18.75" customHeight="1">
      <c r="A38" s="63" t="s">
        <v>53</v>
      </c>
      <c r="B38" s="76">
        <f t="shared" ref="B38:C38" si="5">B26-B36</f>
        <v>0</v>
      </c>
      <c r="C38" s="76">
        <f t="shared" si="5"/>
        <v>0</v>
      </c>
      <c r="D38" s="95"/>
      <c r="E38" s="46"/>
      <c r="F38" s="93"/>
      <c r="G38" s="25"/>
      <c r="H38" s="31"/>
      <c r="I38" s="12"/>
      <c r="J38" s="5"/>
    </row>
    <row r="39" ht="15.0" customHeight="1">
      <c r="A39" s="66"/>
      <c r="D39" s="30"/>
      <c r="E39" s="30"/>
      <c r="F39" s="30"/>
      <c r="G39" s="54"/>
      <c r="H39" s="31"/>
      <c r="I39" s="12"/>
      <c r="J39" s="5"/>
    </row>
    <row r="40" ht="18.75" customHeight="1">
      <c r="A40" s="31" t="s">
        <v>54</v>
      </c>
      <c r="B40" s="71">
        <f>C40/12</f>
        <v>0</v>
      </c>
      <c r="C40" s="71">
        <f>C17</f>
        <v>0</v>
      </c>
      <c r="D40" s="30"/>
      <c r="G40" s="25"/>
      <c r="H40" s="31"/>
      <c r="I40" s="12"/>
      <c r="J40" s="5"/>
    </row>
    <row r="41" ht="18.75" customHeight="1">
      <c r="A41" s="31" t="s">
        <v>55</v>
      </c>
      <c r="B41" s="71">
        <f>B10+B13+B14</f>
        <v>0</v>
      </c>
      <c r="C41" s="71"/>
      <c r="D41" s="30"/>
      <c r="G41" s="25"/>
      <c r="H41" s="31"/>
      <c r="I41" s="12"/>
      <c r="J41" s="5"/>
    </row>
    <row r="42" ht="18.75" customHeight="1">
      <c r="A42" s="63" t="s">
        <v>56</v>
      </c>
      <c r="B42" s="76">
        <f t="shared" ref="B42:C42" si="6">B38-B40</f>
        <v>0</v>
      </c>
      <c r="C42" s="76">
        <f t="shared" si="6"/>
        <v>0</v>
      </c>
      <c r="D42" s="30"/>
      <c r="G42" s="25"/>
      <c r="H42" s="31"/>
      <c r="I42" s="12"/>
      <c r="J42" s="96"/>
    </row>
    <row r="43" ht="15.0" customHeight="1">
      <c r="A43" s="66"/>
      <c r="D43" s="30"/>
      <c r="E43" s="30"/>
      <c r="F43" s="30"/>
      <c r="G43" s="97"/>
      <c r="H43" s="31"/>
      <c r="I43" s="12"/>
      <c r="J43" s="5"/>
    </row>
    <row r="44" ht="18.75" customHeight="1">
      <c r="A44" s="98" t="s">
        <v>57</v>
      </c>
      <c r="D44" s="30"/>
      <c r="E44" s="30"/>
      <c r="F44" s="30"/>
      <c r="G44" s="54"/>
      <c r="H44" s="31"/>
      <c r="I44" s="12"/>
      <c r="J44" s="5"/>
    </row>
    <row r="45" ht="18.75" customHeight="1">
      <c r="A45" s="31" t="s">
        <v>58</v>
      </c>
      <c r="B45" s="93">
        <v>0.04</v>
      </c>
      <c r="C45" s="30"/>
      <c r="G45" s="54"/>
      <c r="H45" s="31"/>
      <c r="I45" s="12"/>
      <c r="J45" s="5"/>
    </row>
    <row r="46" ht="18.75" customHeight="1">
      <c r="A46" s="31" t="s">
        <v>59</v>
      </c>
      <c r="B46" s="93">
        <v>0.031</v>
      </c>
      <c r="D46" s="30" t="s">
        <v>60</v>
      </c>
      <c r="F46" s="99">
        <f>(B17*3)+(B33*3)+(B34*3)+600</f>
        <v>600</v>
      </c>
      <c r="G46" s="54"/>
      <c r="H46" s="31"/>
      <c r="I46" s="12"/>
      <c r="J46" s="5"/>
    </row>
    <row r="47" ht="18.75" customHeight="1">
      <c r="A47" s="31" t="s">
        <v>61</v>
      </c>
      <c r="B47" s="93">
        <v>0.15</v>
      </c>
      <c r="D47" s="30"/>
      <c r="E47" s="30"/>
      <c r="F47" s="30"/>
      <c r="G47" s="54"/>
      <c r="H47" s="31"/>
      <c r="I47" s="12"/>
      <c r="J47" s="5"/>
    </row>
    <row r="48" ht="18.75" customHeight="1">
      <c r="A48" s="100" t="s">
        <v>62</v>
      </c>
      <c r="B48" s="101">
        <v>0.03</v>
      </c>
      <c r="C48" s="52"/>
      <c r="D48" s="52"/>
      <c r="E48" s="52"/>
      <c r="F48" s="52"/>
      <c r="G48" s="53"/>
      <c r="H48" s="85"/>
      <c r="I48" s="12"/>
      <c r="J48" s="5"/>
    </row>
    <row r="49" ht="12.75" customHeight="1">
      <c r="A49" s="102" t="s">
        <v>63</v>
      </c>
      <c r="B49" s="91"/>
      <c r="C49" s="91"/>
      <c r="D49" s="91"/>
      <c r="E49" s="91"/>
      <c r="F49" s="91"/>
      <c r="G49" s="103"/>
      <c r="H49" s="104"/>
      <c r="I49" s="12"/>
      <c r="J49" s="5"/>
    </row>
    <row r="50" ht="18.75" customHeight="1">
      <c r="A50" s="105"/>
      <c r="G50" s="106"/>
      <c r="H50" s="104"/>
      <c r="I50" s="12"/>
      <c r="J50" s="5"/>
    </row>
    <row r="51" ht="18.75" customHeight="1">
      <c r="A51" s="105"/>
      <c r="G51" s="106"/>
      <c r="H51" s="104"/>
      <c r="I51" s="12"/>
      <c r="J51" s="5"/>
    </row>
    <row r="52" ht="18.75" customHeight="1">
      <c r="A52" s="107"/>
      <c r="B52" s="108"/>
      <c r="C52" s="108"/>
      <c r="D52" s="108"/>
      <c r="E52" s="108"/>
      <c r="F52" s="108"/>
      <c r="G52" s="109"/>
      <c r="H52" s="104"/>
      <c r="I52" s="12"/>
      <c r="J52" s="5"/>
    </row>
    <row r="53" ht="18.75" customHeight="1">
      <c r="A53" s="110"/>
      <c r="B53" s="110"/>
      <c r="C53" s="110"/>
      <c r="D53" s="110"/>
      <c r="E53" s="110"/>
      <c r="F53" s="110"/>
      <c r="G53" s="110"/>
      <c r="H53" s="111"/>
      <c r="I53" s="12"/>
      <c r="J53" s="5"/>
    </row>
    <row r="54" ht="18.7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ht="18.7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ht="18.7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ht="18.7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ht="18.7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ht="18.7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ht="18.75" customHeight="1">
      <c r="A60" s="112"/>
      <c r="B60" s="112"/>
      <c r="C60" s="112"/>
      <c r="D60" s="113"/>
      <c r="E60" s="112"/>
      <c r="F60" s="95"/>
      <c r="G60" s="95"/>
      <c r="H60" s="95"/>
      <c r="I60" s="5"/>
      <c r="J60" s="5"/>
    </row>
    <row r="61" ht="18.75" customHeight="1">
      <c r="A61" s="114"/>
      <c r="B61" s="114"/>
      <c r="C61" s="114"/>
      <c r="D61" s="114"/>
      <c r="E61" s="114"/>
      <c r="F61" s="114"/>
      <c r="G61" s="114"/>
      <c r="H61" s="114"/>
      <c r="I61" s="5"/>
      <c r="J61" s="5"/>
    </row>
    <row r="62" ht="18.75" customHeight="1">
      <c r="A62" s="114"/>
      <c r="B62" s="114"/>
      <c r="C62" s="114"/>
      <c r="D62" s="114"/>
      <c r="E62" s="114"/>
      <c r="F62" s="114"/>
      <c r="G62" s="114"/>
      <c r="H62" s="114"/>
      <c r="I62" s="5"/>
      <c r="J62" s="5"/>
    </row>
    <row r="63" ht="18.75" customHeight="1">
      <c r="A63" s="114"/>
      <c r="B63" s="114"/>
      <c r="C63" s="114"/>
      <c r="D63" s="114"/>
      <c r="E63" s="114"/>
      <c r="F63" s="114"/>
      <c r="G63" s="114"/>
      <c r="H63" s="114"/>
      <c r="I63" s="5"/>
      <c r="J63" s="5"/>
    </row>
    <row r="64" ht="18.75" customHeight="1">
      <c r="A64" s="114"/>
      <c r="B64" s="114"/>
      <c r="C64" s="114"/>
      <c r="D64" s="114"/>
      <c r="E64" s="114"/>
      <c r="F64" s="114"/>
      <c r="G64" s="114"/>
      <c r="H64" s="114"/>
      <c r="I64" s="5"/>
      <c r="J64" s="5"/>
    </row>
    <row r="65" ht="18.75" customHeight="1">
      <c r="A65" s="114"/>
      <c r="B65" s="114"/>
      <c r="C65" s="114"/>
      <c r="D65" s="114"/>
      <c r="E65" s="114"/>
      <c r="F65" s="114"/>
      <c r="G65" s="114"/>
      <c r="H65" s="114"/>
      <c r="I65" s="5"/>
      <c r="J65" s="5"/>
    </row>
    <row r="66" ht="19.5" customHeight="1">
      <c r="A66" s="115"/>
      <c r="B66" s="12"/>
      <c r="C66" s="12"/>
      <c r="D66" s="12"/>
      <c r="E66" s="12"/>
      <c r="F66" s="12"/>
      <c r="G66" s="12"/>
      <c r="H66" s="12"/>
      <c r="I66" s="5"/>
      <c r="J66" s="5"/>
    </row>
    <row r="67" ht="19.5" customHeight="1">
      <c r="A67" s="114"/>
      <c r="B67" s="114"/>
      <c r="C67" s="114"/>
      <c r="D67" s="114"/>
      <c r="E67" s="114"/>
      <c r="F67" s="114"/>
      <c r="G67" s="114"/>
      <c r="H67" s="114"/>
      <c r="I67" s="5"/>
      <c r="J67" s="5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2">
    <mergeCell ref="A1:G1"/>
    <mergeCell ref="B2:C2"/>
    <mergeCell ref="E2:F2"/>
    <mergeCell ref="B3:C3"/>
    <mergeCell ref="B4:C4"/>
    <mergeCell ref="C8:D8"/>
    <mergeCell ref="H8:J8"/>
    <mergeCell ref="H9:J9"/>
    <mergeCell ref="E10:F10"/>
    <mergeCell ref="H10:J10"/>
    <mergeCell ref="E11:F11"/>
    <mergeCell ref="E14:F14"/>
    <mergeCell ref="E15:F15"/>
    <mergeCell ref="E16:F16"/>
    <mergeCell ref="A18:C18"/>
    <mergeCell ref="E18:G18"/>
    <mergeCell ref="E19:F19"/>
    <mergeCell ref="E20:F20"/>
    <mergeCell ref="E21:F21"/>
    <mergeCell ref="E22:F22"/>
    <mergeCell ref="E23:F23"/>
    <mergeCell ref="E24:F24"/>
    <mergeCell ref="E25:F25"/>
    <mergeCell ref="E26:F26"/>
    <mergeCell ref="A27:C27"/>
    <mergeCell ref="E27:F27"/>
    <mergeCell ref="E28:F28"/>
    <mergeCell ref="E29:F29"/>
    <mergeCell ref="A37:C37"/>
    <mergeCell ref="A39:C39"/>
    <mergeCell ref="A43:C43"/>
    <mergeCell ref="A44:C44"/>
    <mergeCell ref="C45:C47"/>
    <mergeCell ref="D46:E46"/>
    <mergeCell ref="A49:G52"/>
    <mergeCell ref="E30:F30"/>
    <mergeCell ref="E31:F31"/>
    <mergeCell ref="E32:F32"/>
    <mergeCell ref="E33:F33"/>
    <mergeCell ref="E34:F34"/>
    <mergeCell ref="E35:F35"/>
    <mergeCell ref="E36:F36"/>
  </mergeCells>
  <drawing r:id="rId1"/>
</worksheet>
</file>